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0730" windowHeight="11760"/>
  </bookViews>
  <sheets>
    <sheet name="Feuil1" sheetId="1" r:id="rId1"/>
    <sheet name="SOC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3" i="1" l="1"/>
  <c r="D16" i="2" l="1"/>
  <c r="D15" i="2"/>
  <c r="D14" i="2"/>
  <c r="D13" i="2"/>
  <c r="D12" i="2"/>
  <c r="D11" i="2"/>
  <c r="D10" i="2"/>
  <c r="D9" i="2"/>
  <c r="D8" i="2"/>
  <c r="D7" i="2"/>
  <c r="D6" i="2"/>
  <c r="E15" i="1" l="1"/>
  <c r="F4" i="1"/>
  <c r="E28" i="1"/>
  <c r="E27" i="1"/>
  <c r="E26" i="1"/>
  <c r="E24" i="1"/>
  <c r="E23" i="1"/>
  <c r="E22" i="1"/>
  <c r="E21" i="1"/>
  <c r="E20" i="1"/>
  <c r="E19" i="1"/>
  <c r="E18" i="1"/>
  <c r="E17" i="1"/>
  <c r="E16" i="1"/>
  <c r="E8" i="1"/>
  <c r="G8" i="1" l="1"/>
  <c r="F8" i="1"/>
  <c r="E9" i="1"/>
  <c r="H8" i="1"/>
  <c r="F9" i="1" l="1"/>
  <c r="E10" i="1"/>
  <c r="E11" i="1" s="1"/>
  <c r="E12" i="1" s="1"/>
  <c r="E13" i="1" s="1"/>
  <c r="E14" i="1" s="1"/>
  <c r="G9" i="1" l="1"/>
  <c r="H9" i="1" s="1"/>
  <c r="F10" i="1"/>
  <c r="F11" i="1" l="1"/>
  <c r="G11" i="1" s="1"/>
  <c r="H11" i="1" s="1"/>
  <c r="G10" i="1"/>
  <c r="H10" i="1" s="1"/>
  <c r="F12" i="1" l="1"/>
  <c r="G12" i="1" s="1"/>
  <c r="H12" i="1" s="1"/>
  <c r="F13" i="1" l="1"/>
  <c r="G13" i="1" s="1"/>
  <c r="F14" i="1"/>
  <c r="G14" i="1" s="1"/>
  <c r="H13" i="1"/>
  <c r="H14" i="1" l="1"/>
  <c r="F15" i="1"/>
  <c r="G15" i="1" s="1"/>
  <c r="H15" i="1" l="1"/>
  <c r="F16" i="1"/>
  <c r="G16" i="1" s="1"/>
  <c r="F17" i="1" l="1"/>
  <c r="G17" i="1" s="1"/>
  <c r="H16" i="1"/>
  <c r="F18" i="1" l="1"/>
  <c r="G18" i="1" s="1"/>
  <c r="H17" i="1"/>
  <c r="F19" i="1" l="1"/>
  <c r="G19" i="1" s="1"/>
  <c r="H18" i="1"/>
  <c r="F20" i="1" l="1"/>
  <c r="G20" i="1" s="1"/>
  <c r="H19" i="1"/>
  <c r="F21" i="1" l="1"/>
  <c r="G21" i="1" s="1"/>
  <c r="H20" i="1"/>
  <c r="F22" i="1" l="1"/>
  <c r="G22" i="1" s="1"/>
  <c r="H21" i="1"/>
  <c r="F23" i="1" l="1"/>
  <c r="G23" i="1" s="1"/>
  <c r="H22" i="1"/>
  <c r="F24" i="1" l="1"/>
  <c r="G24" i="1" s="1"/>
  <c r="H23" i="1"/>
  <c r="F25" i="1" l="1"/>
  <c r="G25" i="1" s="1"/>
  <c r="H24" i="1"/>
  <c r="F26" i="1" l="1"/>
  <c r="G26" i="1" s="1"/>
  <c r="H25" i="1"/>
  <c r="F27" i="1" l="1"/>
  <c r="G27" i="1" s="1"/>
  <c r="H26" i="1"/>
  <c r="F28" i="1" l="1"/>
  <c r="H27" i="1"/>
  <c r="G28" i="1" l="1"/>
  <c r="H28" i="1" s="1"/>
</calcChain>
</file>

<file path=xl/sharedStrings.xml><?xml version="1.0" encoding="utf-8"?>
<sst xmlns="http://schemas.openxmlformats.org/spreadsheetml/2006/main" count="20" uniqueCount="19">
  <si>
    <t>I (A)</t>
  </si>
  <si>
    <t>t (min)</t>
  </si>
  <si>
    <t>zone</t>
  </si>
  <si>
    <t>A</t>
  </si>
  <si>
    <t>B</t>
  </si>
  <si>
    <t>C</t>
  </si>
  <si>
    <t>D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</si>
  <si>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 xml:space="preserve">Q (Ah) = - I . </t>
    </r>
    <r>
      <rPr>
        <sz val="11"/>
        <color theme="1"/>
        <rFont val="Calibri"/>
        <family val="2"/>
      </rPr>
      <t>Δt</t>
    </r>
  </si>
  <si>
    <t>SOC (%)</t>
  </si>
  <si>
    <r>
      <t>Q-</t>
    </r>
    <r>
      <rPr>
        <sz val="11"/>
        <color theme="1"/>
        <rFont val="Calibri"/>
        <family val="2"/>
      </rPr>
      <t>ΔQ</t>
    </r>
  </si>
  <si>
    <t>SOC (%) =</t>
  </si>
  <si>
    <t>Qn (Ah) =</t>
  </si>
  <si>
    <t>E0 (V)</t>
  </si>
  <si>
    <t>V</t>
  </si>
  <si>
    <t>V (V)</t>
  </si>
  <si>
    <t>E0 =</t>
  </si>
  <si>
    <t>Ah</t>
  </si>
  <si>
    <t xml:space="preserve">Q  = </t>
  </si>
  <si>
    <t>le mot de passe du fichier élève est : tahiti&amp;sesiles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</si>
</sst>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hidden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Courant = f (temps)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Feuil1!$C$8:$C$28</c:f>
              <c:numCache>
                <c:formatCode>General</c:formatCode>
                <c:ptCount val="21"/>
                <c:pt idx="0">
                  <c:v>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-10</c:v>
                </c:pt>
                <c:pt idx="9">
                  <c:v>-10</c:v>
                </c:pt>
                <c:pt idx="10">
                  <c:v>-10</c:v>
                </c:pt>
                <c:pt idx="11">
                  <c:v>-10</c:v>
                </c:pt>
                <c:pt idx="12">
                  <c:v>-10</c:v>
                </c:pt>
                <c:pt idx="13">
                  <c:v>0</c:v>
                </c:pt>
                <c:pt idx="14">
                  <c:v>0</c:v>
                </c:pt>
                <c:pt idx="15">
                  <c:v>-30</c:v>
                </c:pt>
                <c:pt idx="16">
                  <c:v>-30</c:v>
                </c:pt>
                <c:pt idx="17">
                  <c:v>0</c:v>
                </c:pt>
                <c:pt idx="18">
                  <c:v>0</c:v>
                </c:pt>
                <c:pt idx="19">
                  <c:v>30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5851008"/>
        <c:axId val="86038144"/>
      </c:barChart>
      <c:catAx>
        <c:axId val="9585100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temps (min)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86038144"/>
        <c:crosses val="autoZero"/>
        <c:auto val="1"/>
        <c:lblAlgn val="ctr"/>
        <c:lblOffset val="100"/>
        <c:noMultiLvlLbl val="0"/>
      </c:catAx>
      <c:valAx>
        <c:axId val="86038144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I (A)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182100466608340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5851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Etat de charge (%) = f (temps)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SOC (%)</c:v>
          </c:tx>
          <c:marker>
            <c:symbol val="none"/>
          </c:marker>
          <c:val>
            <c:numRef>
              <c:f>Feuil1!$G$8:$G$28</c:f>
              <c:numCache>
                <c:formatCode>0.0</c:formatCode>
                <c:ptCount val="21"/>
                <c:pt idx="0" formatCode="General">
                  <c:v>60</c:v>
                </c:pt>
                <c:pt idx="1">
                  <c:v>59.791666666666664</c:v>
                </c:pt>
                <c:pt idx="2">
                  <c:v>59.583333333333343</c:v>
                </c:pt>
                <c:pt idx="3">
                  <c:v>59.375000000000014</c:v>
                </c:pt>
                <c:pt idx="4">
                  <c:v>59.166666666666679</c:v>
                </c:pt>
                <c:pt idx="5">
                  <c:v>58.958333333333343</c:v>
                </c:pt>
                <c:pt idx="6">
                  <c:v>58.958333333333343</c:v>
                </c:pt>
                <c:pt idx="7">
                  <c:v>58.958333333333343</c:v>
                </c:pt>
                <c:pt idx="8">
                  <c:v>59.166666666666679</c:v>
                </c:pt>
                <c:pt idx="9">
                  <c:v>59.375000000000014</c:v>
                </c:pt>
                <c:pt idx="10">
                  <c:v>59.583333333333343</c:v>
                </c:pt>
                <c:pt idx="11">
                  <c:v>59.791666666666664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60.624999999999993</c:v>
                </c:pt>
                <c:pt idx="16">
                  <c:v>61.250000000000007</c:v>
                </c:pt>
                <c:pt idx="17">
                  <c:v>61.250000000000007</c:v>
                </c:pt>
                <c:pt idx="18">
                  <c:v>61.250000000000007</c:v>
                </c:pt>
                <c:pt idx="19">
                  <c:v>60</c:v>
                </c:pt>
                <c:pt idx="20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90592"/>
        <c:axId val="86039872"/>
      </c:lineChart>
      <c:catAx>
        <c:axId val="95790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temps (min)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86039872"/>
        <c:crosses val="autoZero"/>
        <c:auto val="1"/>
        <c:lblAlgn val="ctr"/>
        <c:lblOffset val="100"/>
        <c:noMultiLvlLbl val="0"/>
      </c:catAx>
      <c:valAx>
        <c:axId val="8603987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SOC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790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Tension = f (temps)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Tension</c:v>
          </c:tx>
          <c:marker>
            <c:symbol val="none"/>
          </c:marker>
          <c:val>
            <c:numRef>
              <c:f>Feuil1!$H$8:$H$28</c:f>
              <c:numCache>
                <c:formatCode>0.00</c:formatCode>
                <c:ptCount val="21"/>
                <c:pt idx="0">
                  <c:v>23.2</c:v>
                </c:pt>
                <c:pt idx="1">
                  <c:v>23.145833333333332</c:v>
                </c:pt>
                <c:pt idx="2">
                  <c:v>23.141666666666666</c:v>
                </c:pt>
                <c:pt idx="3">
                  <c:v>23.137499999999999</c:v>
                </c:pt>
                <c:pt idx="4">
                  <c:v>23.133333333333333</c:v>
                </c:pt>
                <c:pt idx="5">
                  <c:v>23.129166666666666</c:v>
                </c:pt>
                <c:pt idx="6">
                  <c:v>23.179166666666667</c:v>
                </c:pt>
                <c:pt idx="7">
                  <c:v>23.179166666666667</c:v>
                </c:pt>
                <c:pt idx="8">
                  <c:v>23.233333333333334</c:v>
                </c:pt>
                <c:pt idx="9">
                  <c:v>23.237500000000001</c:v>
                </c:pt>
                <c:pt idx="10">
                  <c:v>23.241666666666667</c:v>
                </c:pt>
                <c:pt idx="11">
                  <c:v>23.245833333333334</c:v>
                </c:pt>
                <c:pt idx="12">
                  <c:v>23.25</c:v>
                </c:pt>
                <c:pt idx="13">
                  <c:v>23.2</c:v>
                </c:pt>
                <c:pt idx="14">
                  <c:v>23.2</c:v>
                </c:pt>
                <c:pt idx="15">
                  <c:v>23.362499999999997</c:v>
                </c:pt>
                <c:pt idx="16">
                  <c:v>23.375</c:v>
                </c:pt>
                <c:pt idx="17">
                  <c:v>23.225000000000001</c:v>
                </c:pt>
                <c:pt idx="18">
                  <c:v>23.225000000000001</c:v>
                </c:pt>
                <c:pt idx="19">
                  <c:v>23.05</c:v>
                </c:pt>
                <c:pt idx="20">
                  <c:v>23.2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53568"/>
        <c:axId val="98583680"/>
      </c:lineChart>
      <c:catAx>
        <c:axId val="95853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temps (min)</a:t>
                </a:r>
              </a:p>
            </c:rich>
          </c:tx>
          <c:overlay val="0"/>
        </c:title>
        <c:majorTickMark val="out"/>
        <c:minorTickMark val="none"/>
        <c:tickLblPos val="nextTo"/>
        <c:crossAx val="98583680"/>
        <c:crosses val="autoZero"/>
        <c:auto val="1"/>
        <c:lblAlgn val="ctr"/>
        <c:lblOffset val="100"/>
        <c:noMultiLvlLbl val="0"/>
      </c:catAx>
      <c:valAx>
        <c:axId val="985836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tension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5853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SOC!$C$6:$C$16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SOC!$D$6:$D$16</c:f>
              <c:numCache>
                <c:formatCode>General</c:formatCode>
                <c:ptCount val="11"/>
                <c:pt idx="0">
                  <c:v>22</c:v>
                </c:pt>
                <c:pt idx="1">
                  <c:v>22.2</c:v>
                </c:pt>
                <c:pt idx="2">
                  <c:v>22.4</c:v>
                </c:pt>
                <c:pt idx="3">
                  <c:v>22.6</c:v>
                </c:pt>
                <c:pt idx="4">
                  <c:v>22.8</c:v>
                </c:pt>
                <c:pt idx="5">
                  <c:v>23</c:v>
                </c:pt>
                <c:pt idx="6">
                  <c:v>23.2</c:v>
                </c:pt>
                <c:pt idx="7">
                  <c:v>23.4</c:v>
                </c:pt>
                <c:pt idx="8">
                  <c:v>23.6</c:v>
                </c:pt>
                <c:pt idx="9">
                  <c:v>23.8</c:v>
                </c:pt>
                <c:pt idx="10">
                  <c:v>24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585408"/>
        <c:axId val="98585984"/>
      </c:scatterChart>
      <c:valAx>
        <c:axId val="9858540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SOC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8585984"/>
        <c:crosses val="autoZero"/>
        <c:crossBetween val="midCat"/>
      </c:valAx>
      <c:valAx>
        <c:axId val="98585984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Tension à vide E0 (V)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8585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3</xdr:row>
      <xdr:rowOff>61912</xdr:rowOff>
    </xdr:from>
    <xdr:to>
      <xdr:col>16</xdr:col>
      <xdr:colOff>219075</xdr:colOff>
      <xdr:row>17</xdr:row>
      <xdr:rowOff>138112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228600</xdr:colOff>
      <xdr:row>20</xdr:row>
      <xdr:rowOff>90487</xdr:rowOff>
    </xdr:from>
    <xdr:to>
      <xdr:col>16</xdr:col>
      <xdr:colOff>228600</xdr:colOff>
      <xdr:row>34</xdr:row>
      <xdr:rowOff>166687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333375</xdr:colOff>
      <xdr:row>3</xdr:row>
      <xdr:rowOff>61912</xdr:rowOff>
    </xdr:from>
    <xdr:to>
      <xdr:col>22</xdr:col>
      <xdr:colOff>333375</xdr:colOff>
      <xdr:row>17</xdr:row>
      <xdr:rowOff>138112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0.21042</cdr:x>
      <cdr:y>0.30382</cdr:y>
    </cdr:from>
    <cdr:to>
      <cdr:x>0.36458</cdr:x>
      <cdr:y>0.40799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962025" y="833438"/>
          <a:ext cx="704850" cy="2857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7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ZONE A</a:t>
          </a:r>
        </a:p>
      </cdr:txBody>
    </cdr:sp>
  </cdr:relSizeAnchor>
  <cdr:relSizeAnchor xmlns:cdr="http://schemas.openxmlformats.org/drawingml/2006/chartDrawing">
    <cdr:from>
      <cdr:x>0.49444</cdr:x>
      <cdr:y>0.6713</cdr:y>
    </cdr:from>
    <cdr:to>
      <cdr:x>0.64861</cdr:x>
      <cdr:y>0.77546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260600" y="1841500"/>
          <a:ext cx="704850" cy="2857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7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ZONE B</a:t>
          </a:r>
        </a:p>
      </cdr:txBody>
    </cdr:sp>
  </cdr:relSizeAnchor>
  <cdr:relSizeAnchor xmlns:cdr="http://schemas.openxmlformats.org/drawingml/2006/chartDrawing">
    <cdr:from>
      <cdr:x>0.70694</cdr:x>
      <cdr:y>0.8206</cdr:y>
    </cdr:from>
    <cdr:to>
      <cdr:x>0.86111</cdr:x>
      <cdr:y>0.92477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232150" y="2251075"/>
          <a:ext cx="704850" cy="2857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7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ZONE C</a:t>
          </a:r>
        </a:p>
      </cdr:txBody>
    </cdr:sp>
  </cdr:relSizeAnchor>
  <cdr:relSizeAnchor xmlns:cdr="http://schemas.openxmlformats.org/drawingml/2006/chartDrawing">
    <cdr:from>
      <cdr:x>0.82153</cdr:x>
      <cdr:y>0.14352</cdr:y>
    </cdr:from>
    <cdr:to>
      <cdr:x>0.97569</cdr:x>
      <cdr:y>0.24769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3756025" y="393700"/>
          <a:ext cx="704850" cy="2857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7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ZONE D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552450</xdr:colOff>
      <xdr:row>4</xdr:row>
      <xdr:rowOff>157162</xdr:rowOff>
    </xdr:from>
    <xdr:to>
      <xdr:col>13</xdr:col>
      <xdr:colOff>552450</xdr:colOff>
      <xdr:row>19</xdr:row>
      <xdr:rowOff>42862</xdr:rowOff>
    </xdr:to>
    <xdr:graphicFrame macro="">
      <xdr:nvGraphicFramePr>
        <xdr:cNvPr id="3" name="Graphique 2" title="Etat de charg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tabSelected="1" topLeftCell="A7" workbookViewId="0">
      <selection activeCell="E9" sqref="E9"/>
    </sheetView>
  </sheetViews>
  <sheetFormatPr baseColWidth="10" defaultRowHeight="15" x14ac:dyDescent="0.25"/>
  <cols>
    <col min="5" max="5" width="23" customWidth="1"/>
    <col min="6" max="6" width="8.7109375" customWidth="1"/>
  </cols>
  <sheetData>
    <row r="1" spans="2:8" x14ac:dyDescent="0.25">
      <c r="C1" s="10" t="s">
        <v>18</v>
      </c>
    </row>
    <row r="3" spans="2:8" x14ac:dyDescent="0.25">
      <c r="C3" s="2" t="s">
        <v>10</v>
      </c>
      <c r="D3" s="3">
        <v>60</v>
      </c>
      <c r="E3" s="2" t="s">
        <v>15</v>
      </c>
      <c r="F3" s="7">
        <f>(0.02*D3+22)</f>
        <v>23.2</v>
      </c>
      <c r="G3" t="s">
        <v>13</v>
      </c>
    </row>
    <row r="4" spans="2:8" x14ac:dyDescent="0.25">
      <c r="C4" s="2" t="s">
        <v>11</v>
      </c>
      <c r="D4" s="3">
        <v>80</v>
      </c>
      <c r="E4" s="2" t="s">
        <v>17</v>
      </c>
      <c r="F4" s="9">
        <f>D4*D3/100</f>
        <v>48</v>
      </c>
      <c r="G4" t="s">
        <v>16</v>
      </c>
    </row>
    <row r="7" spans="2:8" x14ac:dyDescent="0.25">
      <c r="B7" s="1" t="s">
        <v>2</v>
      </c>
      <c r="C7" s="1" t="s">
        <v>0</v>
      </c>
      <c r="D7" s="1" t="s">
        <v>1</v>
      </c>
      <c r="E7" s="1" t="s">
        <v>7</v>
      </c>
      <c r="F7" s="1" t="s">
        <v>9</v>
      </c>
      <c r="G7" s="1" t="s">
        <v>8</v>
      </c>
      <c r="H7" s="1" t="s">
        <v>14</v>
      </c>
    </row>
    <row r="8" spans="2:8" x14ac:dyDescent="0.25">
      <c r="B8" s="1"/>
      <c r="C8" s="8">
        <v>0</v>
      </c>
      <c r="D8" s="4">
        <v>0</v>
      </c>
      <c r="E8" s="4">
        <f>C8*D8/60</f>
        <v>0</v>
      </c>
      <c r="F8" s="5">
        <f>F4-E8</f>
        <v>48</v>
      </c>
      <c r="G8" s="4">
        <f>((F4-E8)/80)*100</f>
        <v>60</v>
      </c>
      <c r="H8" s="6">
        <f>(0.02*G8+22)-0.005*C8</f>
        <v>23.2</v>
      </c>
    </row>
    <row r="9" spans="2:8" x14ac:dyDescent="0.25">
      <c r="B9" s="1" t="s">
        <v>3</v>
      </c>
      <c r="C9" s="8">
        <v>10</v>
      </c>
      <c r="D9" s="4">
        <v>1</v>
      </c>
      <c r="E9" s="5">
        <f>((C9*(D9-D8)/60))+E8</f>
        <v>0.16666666666666666</v>
      </c>
      <c r="F9" s="5">
        <f t="shared" ref="F9:F13" si="0">IF(C9=0,F8,F8-(E9-E8))</f>
        <v>47.833333333333336</v>
      </c>
      <c r="G9" s="5">
        <f>(F9/80)*100</f>
        <v>59.791666666666664</v>
      </c>
      <c r="H9" s="6">
        <f t="shared" ref="H9:H28" si="1">(0.02*G9+22)-0.005*C9</f>
        <v>23.145833333333332</v>
      </c>
    </row>
    <row r="10" spans="2:8" x14ac:dyDescent="0.25">
      <c r="B10" s="1"/>
      <c r="C10" s="8">
        <v>10</v>
      </c>
      <c r="D10" s="4">
        <v>2</v>
      </c>
      <c r="E10" s="5">
        <f>((C10*(D10-D9)/60))+E9</f>
        <v>0.33333333333333331</v>
      </c>
      <c r="F10" s="5">
        <f t="shared" si="0"/>
        <v>47.666666666666671</v>
      </c>
      <c r="G10" s="5">
        <f t="shared" ref="G10:G28" si="2">(F10/80)*100</f>
        <v>59.583333333333343</v>
      </c>
      <c r="H10" s="6">
        <f t="shared" si="1"/>
        <v>23.141666666666666</v>
      </c>
    </row>
    <row r="11" spans="2:8" x14ac:dyDescent="0.25">
      <c r="B11" s="1"/>
      <c r="C11" s="8">
        <v>10</v>
      </c>
      <c r="D11" s="4">
        <v>3</v>
      </c>
      <c r="E11" s="5">
        <f t="shared" ref="E11:E14" si="3">((C11*(D11-D10)/60))+E10</f>
        <v>0.5</v>
      </c>
      <c r="F11" s="5">
        <f t="shared" si="0"/>
        <v>47.500000000000007</v>
      </c>
      <c r="G11" s="5">
        <f t="shared" si="2"/>
        <v>59.375000000000014</v>
      </c>
      <c r="H11" s="6">
        <f t="shared" si="1"/>
        <v>23.137499999999999</v>
      </c>
    </row>
    <row r="12" spans="2:8" x14ac:dyDescent="0.25">
      <c r="B12" s="1"/>
      <c r="C12" s="8">
        <v>10</v>
      </c>
      <c r="D12" s="4">
        <v>4</v>
      </c>
      <c r="E12" s="5">
        <f t="shared" si="3"/>
        <v>0.66666666666666663</v>
      </c>
      <c r="F12" s="5">
        <f t="shared" si="0"/>
        <v>47.333333333333343</v>
      </c>
      <c r="G12" s="5">
        <f t="shared" si="2"/>
        <v>59.166666666666679</v>
      </c>
      <c r="H12" s="6">
        <f t="shared" si="1"/>
        <v>23.133333333333333</v>
      </c>
    </row>
    <row r="13" spans="2:8" x14ac:dyDescent="0.25">
      <c r="C13" s="8">
        <v>10</v>
      </c>
      <c r="D13" s="4">
        <v>5</v>
      </c>
      <c r="E13" s="5">
        <f t="shared" si="3"/>
        <v>0.83333333333333326</v>
      </c>
      <c r="F13" s="5">
        <f t="shared" si="0"/>
        <v>47.166666666666679</v>
      </c>
      <c r="G13" s="5">
        <f t="shared" si="2"/>
        <v>58.958333333333343</v>
      </c>
      <c r="H13" s="6">
        <f t="shared" si="1"/>
        <v>23.129166666666666</v>
      </c>
    </row>
    <row r="14" spans="2:8" x14ac:dyDescent="0.25">
      <c r="C14" s="8">
        <v>0</v>
      </c>
      <c r="D14" s="4">
        <v>6</v>
      </c>
      <c r="E14" s="5">
        <f t="shared" si="3"/>
        <v>0.83333333333333326</v>
      </c>
      <c r="F14" s="5">
        <f>IF(C14=0,F13,F13-(E14-E13))</f>
        <v>47.166666666666679</v>
      </c>
      <c r="G14" s="5">
        <f t="shared" si="2"/>
        <v>58.958333333333343</v>
      </c>
      <c r="H14" s="6">
        <f t="shared" si="1"/>
        <v>23.179166666666667</v>
      </c>
    </row>
    <row r="15" spans="2:8" x14ac:dyDescent="0.25">
      <c r="C15" s="8">
        <v>0</v>
      </c>
      <c r="D15" s="4">
        <v>7</v>
      </c>
      <c r="E15" s="5">
        <f t="shared" ref="E15" si="4">C15*D15/60</f>
        <v>0</v>
      </c>
      <c r="F15" s="5">
        <f>IF(C15=0,F14,F14-(E15-E14))</f>
        <v>47.166666666666679</v>
      </c>
      <c r="G15" s="5">
        <f t="shared" si="2"/>
        <v>58.958333333333343</v>
      </c>
      <c r="H15" s="6">
        <f t="shared" si="1"/>
        <v>23.179166666666667</v>
      </c>
    </row>
    <row r="16" spans="2:8" x14ac:dyDescent="0.25">
      <c r="B16" s="1" t="s">
        <v>4</v>
      </c>
      <c r="C16" s="8">
        <v>-10</v>
      </c>
      <c r="D16" s="4">
        <v>8</v>
      </c>
      <c r="E16" s="5">
        <f>C16*(D16-7)/60</f>
        <v>-0.16666666666666666</v>
      </c>
      <c r="F16" s="5">
        <f t="shared" ref="F16:F28" si="5">IF(C16=0,F15,F15-(E16-E15))</f>
        <v>47.333333333333343</v>
      </c>
      <c r="G16" s="5">
        <f t="shared" si="2"/>
        <v>59.166666666666679</v>
      </c>
      <c r="H16" s="6">
        <f t="shared" si="1"/>
        <v>23.233333333333334</v>
      </c>
    </row>
    <row r="17" spans="2:8" x14ac:dyDescent="0.25">
      <c r="C17" s="8">
        <v>-10</v>
      </c>
      <c r="D17" s="4">
        <v>9</v>
      </c>
      <c r="E17" s="5">
        <f>C17*(D17-7)/60</f>
        <v>-0.33333333333333331</v>
      </c>
      <c r="F17" s="5">
        <f t="shared" si="5"/>
        <v>47.500000000000007</v>
      </c>
      <c r="G17" s="5">
        <f t="shared" si="2"/>
        <v>59.375000000000014</v>
      </c>
      <c r="H17" s="6">
        <f t="shared" si="1"/>
        <v>23.237500000000001</v>
      </c>
    </row>
    <row r="18" spans="2:8" x14ac:dyDescent="0.25">
      <c r="C18" s="8">
        <v>-10</v>
      </c>
      <c r="D18" s="4">
        <v>10</v>
      </c>
      <c r="E18" s="5">
        <f t="shared" ref="E18:E22" si="6">C18*(D18-7)/60</f>
        <v>-0.5</v>
      </c>
      <c r="F18" s="5">
        <f t="shared" si="5"/>
        <v>47.666666666666671</v>
      </c>
      <c r="G18" s="5">
        <f t="shared" si="2"/>
        <v>59.583333333333343</v>
      </c>
      <c r="H18" s="6">
        <f t="shared" si="1"/>
        <v>23.241666666666667</v>
      </c>
    </row>
    <row r="19" spans="2:8" x14ac:dyDescent="0.25">
      <c r="C19" s="8">
        <v>-10</v>
      </c>
      <c r="D19" s="4">
        <v>11</v>
      </c>
      <c r="E19" s="5">
        <f t="shared" si="6"/>
        <v>-0.66666666666666663</v>
      </c>
      <c r="F19" s="5">
        <f t="shared" si="5"/>
        <v>47.833333333333336</v>
      </c>
      <c r="G19" s="5">
        <f t="shared" si="2"/>
        <v>59.791666666666664</v>
      </c>
      <c r="H19" s="6">
        <f t="shared" si="1"/>
        <v>23.245833333333334</v>
      </c>
    </row>
    <row r="20" spans="2:8" x14ac:dyDescent="0.25">
      <c r="C20" s="8">
        <v>-10</v>
      </c>
      <c r="D20" s="4">
        <v>12</v>
      </c>
      <c r="E20" s="5">
        <f t="shared" si="6"/>
        <v>-0.83333333333333337</v>
      </c>
      <c r="F20" s="5">
        <f t="shared" si="5"/>
        <v>48</v>
      </c>
      <c r="G20" s="5">
        <f t="shared" si="2"/>
        <v>60</v>
      </c>
      <c r="H20" s="6">
        <f t="shared" si="1"/>
        <v>23.25</v>
      </c>
    </row>
    <row r="21" spans="2:8" x14ac:dyDescent="0.25">
      <c r="C21" s="8">
        <v>0</v>
      </c>
      <c r="D21" s="4">
        <v>13</v>
      </c>
      <c r="E21" s="4">
        <f t="shared" si="6"/>
        <v>0</v>
      </c>
      <c r="F21" s="5">
        <f t="shared" si="5"/>
        <v>48</v>
      </c>
      <c r="G21" s="5">
        <f t="shared" si="2"/>
        <v>60</v>
      </c>
      <c r="H21" s="6">
        <f t="shared" si="1"/>
        <v>23.2</v>
      </c>
    </row>
    <row r="22" spans="2:8" x14ac:dyDescent="0.25">
      <c r="C22" s="8">
        <v>0</v>
      </c>
      <c r="D22" s="4">
        <v>14</v>
      </c>
      <c r="E22" s="4">
        <f t="shared" si="6"/>
        <v>0</v>
      </c>
      <c r="F22" s="5">
        <f t="shared" si="5"/>
        <v>48</v>
      </c>
      <c r="G22" s="5">
        <f t="shared" si="2"/>
        <v>60</v>
      </c>
      <c r="H22" s="6">
        <f t="shared" si="1"/>
        <v>23.2</v>
      </c>
    </row>
    <row r="23" spans="2:8" x14ac:dyDescent="0.25">
      <c r="B23" s="1" t="s">
        <v>5</v>
      </c>
      <c r="C23" s="8">
        <v>-30</v>
      </c>
      <c r="D23" s="4">
        <v>15</v>
      </c>
      <c r="E23" s="4">
        <f>C23*(D23-14)/60</f>
        <v>-0.5</v>
      </c>
      <c r="F23" s="5">
        <f t="shared" si="5"/>
        <v>48.5</v>
      </c>
      <c r="G23" s="5">
        <f t="shared" si="2"/>
        <v>60.624999999999993</v>
      </c>
      <c r="H23" s="6">
        <f t="shared" si="1"/>
        <v>23.362499999999997</v>
      </c>
    </row>
    <row r="24" spans="2:8" x14ac:dyDescent="0.25">
      <c r="B24" s="1"/>
      <c r="C24" s="8">
        <v>-30</v>
      </c>
      <c r="D24" s="4">
        <v>16</v>
      </c>
      <c r="E24" s="4">
        <f>C24*(D24-14)/60</f>
        <v>-1</v>
      </c>
      <c r="F24" s="5">
        <f t="shared" si="5"/>
        <v>49</v>
      </c>
      <c r="G24" s="5">
        <f t="shared" si="2"/>
        <v>61.250000000000007</v>
      </c>
      <c r="H24" s="6">
        <f t="shared" si="1"/>
        <v>23.375</v>
      </c>
    </row>
    <row r="25" spans="2:8" x14ac:dyDescent="0.25">
      <c r="B25" s="1"/>
      <c r="C25" s="8">
        <v>0</v>
      </c>
      <c r="D25" s="4">
        <v>17</v>
      </c>
      <c r="E25" s="4">
        <v>0</v>
      </c>
      <c r="F25" s="5">
        <f t="shared" si="5"/>
        <v>49</v>
      </c>
      <c r="G25" s="5">
        <f t="shared" si="2"/>
        <v>61.250000000000007</v>
      </c>
      <c r="H25" s="6">
        <f t="shared" si="1"/>
        <v>23.225000000000001</v>
      </c>
    </row>
    <row r="26" spans="2:8" x14ac:dyDescent="0.25">
      <c r="B26" s="1" t="s">
        <v>6</v>
      </c>
      <c r="C26" s="8">
        <v>0</v>
      </c>
      <c r="D26" s="4">
        <v>18</v>
      </c>
      <c r="E26" s="4">
        <f>C26*(D26-17)/60</f>
        <v>0</v>
      </c>
      <c r="F26" s="5">
        <f t="shared" si="5"/>
        <v>49</v>
      </c>
      <c r="G26" s="5">
        <f t="shared" si="2"/>
        <v>61.250000000000007</v>
      </c>
      <c r="H26" s="6">
        <f t="shared" si="1"/>
        <v>23.225000000000001</v>
      </c>
    </row>
    <row r="27" spans="2:8" x14ac:dyDescent="0.25">
      <c r="C27" s="8">
        <v>30</v>
      </c>
      <c r="D27" s="4">
        <v>19</v>
      </c>
      <c r="E27" s="4">
        <f t="shared" ref="E27:E28" si="7">C27*(D27-17)/60</f>
        <v>1</v>
      </c>
      <c r="F27" s="5">
        <f t="shared" si="5"/>
        <v>48</v>
      </c>
      <c r="G27" s="5">
        <f t="shared" si="2"/>
        <v>60</v>
      </c>
      <c r="H27" s="6">
        <f t="shared" si="1"/>
        <v>23.05</v>
      </c>
    </row>
    <row r="28" spans="2:8" x14ac:dyDescent="0.25">
      <c r="C28" s="8">
        <v>0</v>
      </c>
      <c r="D28" s="4">
        <v>20</v>
      </c>
      <c r="E28" s="4">
        <f t="shared" si="7"/>
        <v>0</v>
      </c>
      <c r="F28" s="5">
        <f t="shared" si="5"/>
        <v>48</v>
      </c>
      <c r="G28" s="5">
        <f t="shared" si="2"/>
        <v>60</v>
      </c>
      <c r="H28" s="6">
        <f t="shared" si="1"/>
        <v>23.2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16"/>
  <sheetViews>
    <sheetView workbookViewId="0">
      <selection activeCell="D16" sqref="D16"/>
    </sheetView>
  </sheetViews>
  <sheetFormatPr baseColWidth="10" defaultRowHeight="15" x14ac:dyDescent="0.25"/>
  <sheetData>
    <row r="4" spans="3:4" x14ac:dyDescent="0.25">
      <c r="C4" s="1" t="s">
        <v>8</v>
      </c>
      <c r="D4" s="1" t="s">
        <v>12</v>
      </c>
    </row>
    <row r="6" spans="3:4" x14ac:dyDescent="0.25">
      <c r="C6">
        <v>0</v>
      </c>
      <c r="D6" s="4">
        <f>0.02*C6+22</f>
        <v>22</v>
      </c>
    </row>
    <row r="7" spans="3:4" x14ac:dyDescent="0.25">
      <c r="C7">
        <v>10</v>
      </c>
      <c r="D7" s="4">
        <f t="shared" ref="D7:D16" si="0">0.02*C7+22</f>
        <v>22.2</v>
      </c>
    </row>
    <row r="8" spans="3:4" x14ac:dyDescent="0.25">
      <c r="C8">
        <v>20</v>
      </c>
      <c r="D8" s="4">
        <f t="shared" si="0"/>
        <v>22.4</v>
      </c>
    </row>
    <row r="9" spans="3:4" x14ac:dyDescent="0.25">
      <c r="C9">
        <v>30</v>
      </c>
      <c r="D9" s="4">
        <f t="shared" si="0"/>
        <v>22.6</v>
      </c>
    </row>
    <row r="10" spans="3:4" x14ac:dyDescent="0.25">
      <c r="C10">
        <v>40</v>
      </c>
      <c r="D10" s="4">
        <f t="shared" si="0"/>
        <v>22.8</v>
      </c>
    </row>
    <row r="11" spans="3:4" x14ac:dyDescent="0.25">
      <c r="C11">
        <v>50</v>
      </c>
      <c r="D11" s="4">
        <f t="shared" si="0"/>
        <v>23</v>
      </c>
    </row>
    <row r="12" spans="3:4" x14ac:dyDescent="0.25">
      <c r="C12">
        <v>60</v>
      </c>
      <c r="D12" s="4">
        <f t="shared" si="0"/>
        <v>23.2</v>
      </c>
    </row>
    <row r="13" spans="3:4" x14ac:dyDescent="0.25">
      <c r="C13">
        <v>70</v>
      </c>
      <c r="D13" s="4">
        <f t="shared" si="0"/>
        <v>23.4</v>
      </c>
    </row>
    <row r="14" spans="3:4" x14ac:dyDescent="0.25">
      <c r="C14">
        <v>80</v>
      </c>
      <c r="D14" s="4">
        <f t="shared" si="0"/>
        <v>23.6</v>
      </c>
    </row>
    <row r="15" spans="3:4" x14ac:dyDescent="0.25">
      <c r="C15">
        <v>90</v>
      </c>
      <c r="D15" s="4">
        <f t="shared" si="0"/>
        <v>23.8</v>
      </c>
    </row>
    <row r="16" spans="3:4" x14ac:dyDescent="0.25">
      <c r="C16">
        <v>100</v>
      </c>
      <c r="D16" s="4">
        <f t="shared" si="0"/>
        <v>24</v>
      </c>
    </row>
  </sheetData>
  <sheetProtection password="D01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SOC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VIRIOT</dc:creator>
  <cp:lastModifiedBy>DAVID</cp:lastModifiedBy>
  <dcterms:created xsi:type="dcterms:W3CDTF">2013-10-14T09:04:26Z</dcterms:created>
  <dcterms:modified xsi:type="dcterms:W3CDTF">2013-11-02T14:09:14Z</dcterms:modified>
</cp:coreProperties>
</file>